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activeTab="0"/>
  </bookViews>
  <sheets>
    <sheet name="аренда офиса" sheetId="1" r:id="rId1"/>
    <sheet name="Лист3" sheetId="2" state="hidden" r:id="rId2"/>
  </sheets>
  <definedNames>
    <definedName name="_xlnm.Print_Area" localSheetId="0">'аренда офиса'!$A$1:$P$29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<sst xmlns="http://schemas.openxmlformats.org/spreadsheetml/2006/main" count="16" uniqueCount="16">
  <si>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-</t>
  </si>
  <si>
    <t>Дата</t>
  </si>
  <si>
    <t>Платеж</t>
  </si>
  <si>
    <t>Итого:</t>
  </si>
  <si>
    <t>Остаток 
задолженности</t>
  </si>
  <si>
    <t>Процентный расход</t>
  </si>
  <si>
    <t xml:space="preserve">годовая ставка, по которой вы можете занять сопоставимую сумму на сопоставимый срок  </t>
  </si>
  <si>
    <t>Уменьшение обязательства</t>
  </si>
  <si>
    <t>ставка в день, рассчитываем из годовой ставки по правилу сложных процентов</t>
  </si>
  <si>
    <t>Дисконтиров.
 платеж</t>
  </si>
  <si>
    <t>дисконтирование всех платежей по классической формуле</t>
  </si>
  <si>
    <t>начисление на остаток задолженности по правилу сложных процентов</t>
  </si>
  <si>
    <t xml:space="preserve">В ячейки, выделенные зеленым цветом, внесены исходные данные </t>
  </si>
  <si>
    <t>График платежей</t>
  </si>
  <si>
    <t>ППА равно обязательству, поскольку до получения имущества арендных платежей не было</t>
  </si>
  <si>
    <t>первоначальное обязательство по аренде (сумма дисконтированных арендных платежей)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</si>
</sst>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%"/>
    <numFmt numFmtId="167" formatCode="dd/mm/yy;@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7"/>
      <name val="Calibri"/>
      <family val="2"/>
    </font>
    <font>
      <i/>
      <sz val="11"/>
      <color indexed="57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i/>
      <sz val="11"/>
      <color theme="9" tint="-0.24997000396251678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0" fontId="40" fillId="0" borderId="0" xfId="0" applyNumberFormat="1" applyFont="1" applyAlignment="1">
      <alignment/>
    </xf>
    <xf numFmtId="4" fontId="0" fillId="33" borderId="10" xfId="0" applyNumberFormat="1" applyFill="1" applyBorder="1" applyAlignment="1">
      <alignment horizontal="right" indent="1"/>
    </xf>
    <xf numFmtId="4" fontId="0" fillId="33" borderId="10" xfId="0" applyNumberFormat="1" applyFont="1" applyFill="1" applyBorder="1" applyAlignment="1">
      <alignment horizontal="right" wrapText="1" indent="1"/>
    </xf>
    <xf numFmtId="0" fontId="31" fillId="34" borderId="10" xfId="0" applyFont="1" applyFill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right" indent="1"/>
    </xf>
    <xf numFmtId="4" fontId="0" fillId="7" borderId="10" xfId="0" applyNumberFormat="1" applyFill="1" applyBorder="1" applyAlignment="1">
      <alignment horizontal="right" indent="1"/>
    </xf>
    <xf numFmtId="0" fontId="31" fillId="33" borderId="10" xfId="0" applyFont="1" applyFill="1" applyBorder="1" applyAlignment="1">
      <alignment horizontal="right"/>
    </xf>
    <xf numFmtId="0" fontId="31" fillId="0" borderId="0" xfId="0" applyFont="1" applyAlignment="1">
      <alignment/>
    </xf>
    <xf numFmtId="166" fontId="0" fillId="33" borderId="0" xfId="0" applyNumberFormat="1" applyFill="1" applyAlignment="1">
      <alignment/>
    </xf>
    <xf numFmtId="9" fontId="20" fillId="7" borderId="0" xfId="0" applyNumberFormat="1" applyFont="1" applyFill="1" applyAlignment="1">
      <alignment/>
    </xf>
    <xf numFmtId="2" fontId="0" fillId="0" borderId="0" xfId="0" applyNumberFormat="1" applyAlignment="1">
      <alignment/>
    </xf>
    <xf numFmtId="4" fontId="42" fillId="33" borderId="10" xfId="0" applyNumberFormat="1" applyFont="1" applyFill="1" applyBorder="1" applyAlignment="1">
      <alignment horizontal="right" indent="1"/>
    </xf>
    <xf numFmtId="0" fontId="0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4" fontId="44" fillId="7" borderId="10" xfId="0" applyNumberFormat="1" applyFont="1" applyFill="1" applyBorder="1" applyAlignment="1">
      <alignment horizontal="center"/>
    </xf>
    <xf numFmtId="14" fontId="0" fillId="7" borderId="10" xfId="0" applyNumberFormat="1" applyFill="1" applyBorder="1" applyAlignment="1">
      <alignment horizontal="center"/>
    </xf>
    <xf numFmtId="0" fontId="31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104775</xdr:rowOff>
    </xdr:from>
    <xdr:to>
      <xdr:col>1</xdr:col>
      <xdr:colOff>876300</xdr:colOff>
      <xdr:row>2</xdr:row>
      <xdr:rowOff>104775</xdr:rowOff>
    </xdr:to>
    <xdr:sp>
      <xdr:nvSpPr>
        <xdr:cNvPr id="1" name="Прямая со стрелкой 2"/>
        <xdr:cNvSpPr>
          <a:spLocks/>
        </xdr:cNvSpPr>
      </xdr:nvSpPr>
      <xdr:spPr>
        <a:xfrm>
          <a:off x="1000125" y="485775"/>
          <a:ext cx="828675" cy="0"/>
        </a:xfrm>
        <a:prstGeom prst="straightConnector1">
          <a:avLst/>
        </a:prstGeom>
        <a:noFill/>
        <a:ln w="19050" cmpd="sng">
          <a:solidFill>
            <a:srgbClr val="70AD47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</xdr:row>
      <xdr:rowOff>114300</xdr:rowOff>
    </xdr:from>
    <xdr:to>
      <xdr:col>1</xdr:col>
      <xdr:colOff>847725</xdr:colOff>
      <xdr:row>3</xdr:row>
      <xdr:rowOff>114300</xdr:rowOff>
    </xdr:to>
    <xdr:sp>
      <xdr:nvSpPr>
        <xdr:cNvPr id="2" name="Прямая со стрелкой 6"/>
        <xdr:cNvSpPr>
          <a:spLocks/>
        </xdr:cNvSpPr>
      </xdr:nvSpPr>
      <xdr:spPr>
        <a:xfrm>
          <a:off x="1009650" y="685800"/>
          <a:ext cx="790575" cy="0"/>
        </a:xfrm>
        <a:prstGeom prst="straightConnector1">
          <a:avLst/>
        </a:prstGeom>
        <a:noFill/>
        <a:ln w="19050" cmpd="sng">
          <a:solidFill>
            <a:srgbClr val="70AD47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1076325</xdr:colOff>
      <xdr:row>6</xdr:row>
      <xdr:rowOff>95250</xdr:rowOff>
    </xdr:from>
    <xdr:to>
      <xdr:col>6</xdr:col>
      <xdr:colOff>609600</xdr:colOff>
      <xdr:row>8</xdr:row>
      <xdr:rowOff>114300</xdr:rowOff>
    </xdr:to>
    <xdr:sp>
      <xdr:nvSpPr>
        <xdr:cNvPr id="3" name="Прямая со стрелкой 7"/>
        <xdr:cNvSpPr>
          <a:spLocks/>
        </xdr:cNvSpPr>
      </xdr:nvSpPr>
      <xdr:spPr>
        <a:xfrm flipV="1">
          <a:off x="6572250" y="1238250"/>
          <a:ext cx="676275" cy="400050"/>
        </a:xfrm>
        <a:prstGeom prst="straightConnector1">
          <a:avLst/>
        </a:prstGeom>
        <a:noFill/>
        <a:ln w="19050" cmpd="sng">
          <a:solidFill>
            <a:srgbClr val="70AD47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85725</xdr:rowOff>
    </xdr:from>
    <xdr:to>
      <xdr:col>3</xdr:col>
      <xdr:colOff>142875</xdr:colOff>
      <xdr:row>6</xdr:row>
      <xdr:rowOff>190500</xdr:rowOff>
    </xdr:to>
    <xdr:sp>
      <xdr:nvSpPr>
        <xdr:cNvPr id="4" name="Прямая со стрелкой 13"/>
        <xdr:cNvSpPr>
          <a:spLocks/>
        </xdr:cNvSpPr>
      </xdr:nvSpPr>
      <xdr:spPr>
        <a:xfrm flipV="1">
          <a:off x="3352800" y="1038225"/>
          <a:ext cx="0" cy="295275"/>
        </a:xfrm>
        <a:prstGeom prst="straightConnector1">
          <a:avLst/>
        </a:prstGeom>
        <a:noFill/>
        <a:ln w="190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85725</xdr:rowOff>
    </xdr:from>
    <xdr:to>
      <xdr:col>3</xdr:col>
      <xdr:colOff>1057275</xdr:colOff>
      <xdr:row>5</xdr:row>
      <xdr:rowOff>85725</xdr:rowOff>
    </xdr:to>
    <xdr:sp>
      <xdr:nvSpPr>
        <xdr:cNvPr id="5" name="Прямая со стрелкой 14"/>
        <xdr:cNvSpPr>
          <a:spLocks/>
        </xdr:cNvSpPr>
      </xdr:nvSpPr>
      <xdr:spPr>
        <a:xfrm>
          <a:off x="3343275" y="1038225"/>
          <a:ext cx="923925" cy="0"/>
        </a:xfrm>
        <a:prstGeom prst="straightConnector1">
          <a:avLst/>
        </a:prstGeom>
        <a:noFill/>
        <a:ln w="19050" cmpd="sng">
          <a:solidFill>
            <a:srgbClr val="70AD47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85725</xdr:rowOff>
    </xdr:from>
    <xdr:to>
      <xdr:col>2</xdr:col>
      <xdr:colOff>85725</xdr:colOff>
      <xdr:row>7</xdr:row>
      <xdr:rowOff>0</xdr:rowOff>
    </xdr:to>
    <xdr:sp>
      <xdr:nvSpPr>
        <xdr:cNvPr id="6" name="Прямая со стрелкой 27"/>
        <xdr:cNvSpPr>
          <a:spLocks/>
        </xdr:cNvSpPr>
      </xdr:nvSpPr>
      <xdr:spPr>
        <a:xfrm flipV="1">
          <a:off x="2152650" y="847725"/>
          <a:ext cx="0" cy="485775"/>
        </a:xfrm>
        <a:prstGeom prst="straightConnector1">
          <a:avLst/>
        </a:prstGeom>
        <a:noFill/>
        <a:ln w="190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4</xdr:row>
      <xdr:rowOff>85725</xdr:rowOff>
    </xdr:from>
    <xdr:to>
      <xdr:col>2</xdr:col>
      <xdr:colOff>1038225</xdr:colOff>
      <xdr:row>4</xdr:row>
      <xdr:rowOff>85725</xdr:rowOff>
    </xdr:to>
    <xdr:sp>
      <xdr:nvSpPr>
        <xdr:cNvPr id="7" name="Прямая со стрелкой 32"/>
        <xdr:cNvSpPr>
          <a:spLocks/>
        </xdr:cNvSpPr>
      </xdr:nvSpPr>
      <xdr:spPr>
        <a:xfrm>
          <a:off x="2171700" y="847725"/>
          <a:ext cx="933450" cy="0"/>
        </a:xfrm>
        <a:prstGeom prst="straightConnector1">
          <a:avLst/>
        </a:prstGeom>
        <a:noFill/>
        <a:ln w="19050" cmpd="sng">
          <a:solidFill>
            <a:srgbClr val="70AD47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view="pageBreakPreview" zoomScaleSheetLayoutView="100" zoomScalePageLayoutView="0" workbookViewId="0" topLeftCell="A1">
      <selection activeCell="C28" sqref="C28"/>
    </sheetView>
  </sheetViews>
  <sheetFormatPr defaultColWidth="9.140625" defaultRowHeight="15"/>
  <cols>
    <col min="1" max="1" width="14.28125" style="0" customWidth="1"/>
    <col min="2" max="2" width="16.7109375" style="0" customWidth="1"/>
    <col min="3" max="6" width="17.140625" style="0" customWidth="1"/>
    <col min="7" max="7" width="9.57421875" style="0" customWidth="1"/>
    <col min="8" max="8" width="13.140625" style="0" bestFit="1" customWidth="1"/>
    <col min="9" max="9" width="16.57421875" style="0" bestFit="1" customWidth="1"/>
    <col min="11" max="11" width="11.421875" style="0" bestFit="1" customWidth="1"/>
    <col min="16" max="16" width="5.57421875" style="0" customWidth="1"/>
  </cols>
  <sheetData>
    <row r="1" spans="1:9" ht="15">
      <c r="A1" s="22" t="s">
        <v>12</v>
      </c>
      <c r="B1" s="22"/>
      <c r="C1" s="22"/>
      <c r="D1" s="22"/>
      <c r="E1" s="23"/>
      <c r="F1" s="17"/>
      <c r="G1" s="17"/>
      <c r="H1" s="17"/>
      <c r="I1" s="17"/>
    </row>
    <row r="3" spans="1:6" ht="15">
      <c r="A3" s="19">
        <v>0.1</v>
      </c>
      <c r="C3" s="9" t="s">
        <v>6</v>
      </c>
      <c r="E3" s="8"/>
      <c r="F3" s="9"/>
    </row>
    <row r="4" spans="1:9" ht="15">
      <c r="A4" s="18">
        <f>(1+A3)^(1/365)-1</f>
        <v>0.000261</v>
      </c>
      <c r="C4" s="9" t="s">
        <v>8</v>
      </c>
      <c r="D4" s="8"/>
      <c r="F4" s="9"/>
      <c r="G4" s="8"/>
      <c r="H4" s="10"/>
      <c r="I4" s="8"/>
    </row>
    <row r="5" spans="4:5" ht="15">
      <c r="D5" s="9" t="s">
        <v>10</v>
      </c>
      <c r="E5" s="9"/>
    </row>
    <row r="6" ht="15">
      <c r="E6" s="9" t="s">
        <v>11</v>
      </c>
    </row>
    <row r="7" spans="1:9" ht="15">
      <c r="A7" s="31" t="s">
        <v>13</v>
      </c>
      <c r="B7" s="32"/>
      <c r="C7" s="33" t="s">
        <v>9</v>
      </c>
      <c r="D7" s="33" t="s">
        <v>5</v>
      </c>
      <c r="E7" s="33" t="s">
        <v>7</v>
      </c>
      <c r="F7" s="33" t="s">
        <v>4</v>
      </c>
      <c r="H7" s="24" t="s">
        <v>15</v>
      </c>
      <c r="I7" s="3"/>
    </row>
    <row r="8" spans="1:15" ht="15">
      <c r="A8" s="13" t="s">
        <v>1</v>
      </c>
      <c r="B8" s="13" t="s">
        <v>2</v>
      </c>
      <c r="C8" s="34"/>
      <c r="D8" s="34"/>
      <c r="E8" s="34"/>
      <c r="F8" s="34"/>
      <c r="H8" s="9" t="s">
        <v>14</v>
      </c>
      <c r="I8" s="27"/>
      <c r="J8" s="28"/>
      <c r="K8" s="28"/>
      <c r="L8" s="28"/>
      <c r="M8" s="28"/>
      <c r="N8" s="28"/>
      <c r="O8" s="28"/>
    </row>
    <row r="9" spans="1:21" ht="15">
      <c r="A9" s="29">
        <v>44255</v>
      </c>
      <c r="B9" s="12"/>
      <c r="C9" s="12"/>
      <c r="D9" s="12"/>
      <c r="E9" s="12"/>
      <c r="F9" s="12">
        <f>C28</f>
        <v>1252700.92</v>
      </c>
      <c r="H9" s="24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6" ht="15">
      <c r="A10" s="30">
        <v>44286</v>
      </c>
      <c r="B10" s="15">
        <v>75000</v>
      </c>
      <c r="C10" s="21">
        <f aca="true" t="shared" si="0" ref="C10:C27">B10/(1+$A$4)^(A10-$A$9)</f>
        <v>74395.7</v>
      </c>
      <c r="D10" s="11">
        <f aca="true" t="shared" si="1" ref="D10:D26">F9*((1+$A$4)^(A10-A9)-1)</f>
        <v>10175.38</v>
      </c>
      <c r="E10" s="11">
        <f>B10-D10</f>
        <v>64824.62</v>
      </c>
      <c r="F10" s="11">
        <f aca="true" t="shared" si="2" ref="F10:F26">F9+D10-B10</f>
        <v>1187876.3</v>
      </c>
    </row>
    <row r="11" spans="1:6" ht="15">
      <c r="A11" s="30">
        <v>44316</v>
      </c>
      <c r="B11" s="15">
        <v>75000</v>
      </c>
      <c r="C11" s="21">
        <f t="shared" si="0"/>
        <v>73815.53</v>
      </c>
      <c r="D11" s="11">
        <f t="shared" si="1"/>
        <v>9336.36</v>
      </c>
      <c r="E11" s="11">
        <f aca="true" t="shared" si="3" ref="E11:E27">B11-D11</f>
        <v>65663.64</v>
      </c>
      <c r="F11" s="11">
        <f t="shared" si="2"/>
        <v>1122212.66</v>
      </c>
    </row>
    <row r="12" spans="1:6" ht="15">
      <c r="A12" s="30">
        <v>44347</v>
      </c>
      <c r="B12" s="15">
        <v>75000</v>
      </c>
      <c r="C12" s="21">
        <f t="shared" si="0"/>
        <v>73220.78</v>
      </c>
      <c r="D12" s="11">
        <f t="shared" si="1"/>
        <v>9115.46</v>
      </c>
      <c r="E12" s="11">
        <f t="shared" si="3"/>
        <v>65884.54</v>
      </c>
      <c r="F12" s="11">
        <f t="shared" si="2"/>
        <v>1056328.12</v>
      </c>
    </row>
    <row r="13" spans="1:8" ht="15">
      <c r="A13" s="30">
        <v>44377</v>
      </c>
      <c r="B13" s="15">
        <v>75000</v>
      </c>
      <c r="C13" s="21">
        <f t="shared" si="0"/>
        <v>72649.77</v>
      </c>
      <c r="D13" s="11">
        <f t="shared" si="1"/>
        <v>8302.43</v>
      </c>
      <c r="E13" s="11">
        <f t="shared" si="3"/>
        <v>66697.57</v>
      </c>
      <c r="F13" s="11">
        <f t="shared" si="2"/>
        <v>989630.55</v>
      </c>
      <c r="H13" s="1"/>
    </row>
    <row r="14" spans="1:6" ht="15">
      <c r="A14" s="30">
        <v>44408</v>
      </c>
      <c r="B14" s="15">
        <v>75000</v>
      </c>
      <c r="C14" s="21">
        <f t="shared" si="0"/>
        <v>72064.41</v>
      </c>
      <c r="D14" s="11">
        <f t="shared" si="1"/>
        <v>8038.53</v>
      </c>
      <c r="E14" s="11">
        <f t="shared" si="3"/>
        <v>66961.47</v>
      </c>
      <c r="F14" s="11">
        <f t="shared" si="2"/>
        <v>922669.08</v>
      </c>
    </row>
    <row r="15" spans="1:9" ht="15">
      <c r="A15" s="30">
        <v>44439</v>
      </c>
      <c r="B15" s="15">
        <v>75000</v>
      </c>
      <c r="C15" s="21">
        <f t="shared" si="0"/>
        <v>71483.77</v>
      </c>
      <c r="D15" s="11">
        <f t="shared" si="1"/>
        <v>7494.62</v>
      </c>
      <c r="E15" s="11">
        <f t="shared" si="3"/>
        <v>67505.38</v>
      </c>
      <c r="F15" s="11">
        <f t="shared" si="2"/>
        <v>855163.7</v>
      </c>
      <c r="I15" s="1"/>
    </row>
    <row r="16" spans="1:6" ht="15">
      <c r="A16" s="30">
        <v>44469</v>
      </c>
      <c r="B16" s="15">
        <v>75000</v>
      </c>
      <c r="C16" s="21">
        <f t="shared" si="0"/>
        <v>70926.31</v>
      </c>
      <c r="D16" s="11">
        <f t="shared" si="1"/>
        <v>6721.33</v>
      </c>
      <c r="E16" s="11">
        <f t="shared" si="3"/>
        <v>68278.67</v>
      </c>
      <c r="F16" s="11">
        <f t="shared" si="2"/>
        <v>786885.03</v>
      </c>
    </row>
    <row r="17" spans="1:9" ht="15">
      <c r="A17" s="30">
        <v>44500</v>
      </c>
      <c r="B17" s="15">
        <v>75000</v>
      </c>
      <c r="C17" s="21">
        <f t="shared" si="0"/>
        <v>70354.83</v>
      </c>
      <c r="D17" s="11">
        <f t="shared" si="1"/>
        <v>6391.68</v>
      </c>
      <c r="E17" s="11">
        <f t="shared" si="3"/>
        <v>68608.32</v>
      </c>
      <c r="F17" s="11">
        <f t="shared" si="2"/>
        <v>718276.71</v>
      </c>
      <c r="I17" s="20"/>
    </row>
    <row r="18" spans="1:9" ht="15">
      <c r="A18" s="30">
        <v>44530</v>
      </c>
      <c r="B18" s="15">
        <v>75000</v>
      </c>
      <c r="C18" s="21">
        <f t="shared" si="0"/>
        <v>69806.18</v>
      </c>
      <c r="D18" s="11">
        <f t="shared" si="1"/>
        <v>5645.44</v>
      </c>
      <c r="E18" s="11">
        <f t="shared" si="3"/>
        <v>69354.56</v>
      </c>
      <c r="F18" s="11">
        <f t="shared" si="2"/>
        <v>648922.15</v>
      </c>
      <c r="I18" s="1"/>
    </row>
    <row r="19" spans="1:6" ht="15">
      <c r="A19" s="30">
        <v>44561</v>
      </c>
      <c r="B19" s="15">
        <v>75000</v>
      </c>
      <c r="C19" s="21">
        <f t="shared" si="0"/>
        <v>69243.73</v>
      </c>
      <c r="D19" s="11">
        <f t="shared" si="1"/>
        <v>5271.04</v>
      </c>
      <c r="E19" s="11">
        <f t="shared" si="3"/>
        <v>69728.96</v>
      </c>
      <c r="F19" s="11">
        <f t="shared" si="2"/>
        <v>579193.19</v>
      </c>
    </row>
    <row r="20" spans="1:6" ht="15">
      <c r="A20" s="30">
        <v>44592</v>
      </c>
      <c r="B20" s="15">
        <v>75000</v>
      </c>
      <c r="C20" s="21">
        <f t="shared" si="0"/>
        <v>68685.81</v>
      </c>
      <c r="D20" s="11">
        <f t="shared" si="1"/>
        <v>4704.65</v>
      </c>
      <c r="E20" s="11">
        <f t="shared" si="3"/>
        <v>70295.35</v>
      </c>
      <c r="F20" s="11">
        <f t="shared" si="2"/>
        <v>508897.84</v>
      </c>
    </row>
    <row r="21" spans="1:6" ht="15">
      <c r="A21" s="30">
        <v>44620</v>
      </c>
      <c r="B21" s="15">
        <v>75000</v>
      </c>
      <c r="C21" s="21">
        <f t="shared" si="0"/>
        <v>68185.75</v>
      </c>
      <c r="D21" s="11">
        <f t="shared" si="1"/>
        <v>3732.16</v>
      </c>
      <c r="E21" s="11">
        <f t="shared" si="3"/>
        <v>71267.84</v>
      </c>
      <c r="F21" s="11">
        <f t="shared" si="2"/>
        <v>437630</v>
      </c>
    </row>
    <row r="22" spans="1:9" ht="15">
      <c r="A22" s="30">
        <v>44651</v>
      </c>
      <c r="B22" s="15">
        <v>75000</v>
      </c>
      <c r="C22" s="21">
        <f t="shared" si="0"/>
        <v>67636.35</v>
      </c>
      <c r="D22" s="11">
        <f t="shared" si="1"/>
        <v>3554.76</v>
      </c>
      <c r="E22" s="11">
        <f t="shared" si="3"/>
        <v>71445.24</v>
      </c>
      <c r="F22" s="11">
        <f t="shared" si="2"/>
        <v>366184.76</v>
      </c>
      <c r="I22" s="1"/>
    </row>
    <row r="23" spans="1:6" ht="15">
      <c r="A23" s="30">
        <v>44681</v>
      </c>
      <c r="B23" s="15">
        <v>75000</v>
      </c>
      <c r="C23" s="21">
        <f t="shared" si="0"/>
        <v>67108.9</v>
      </c>
      <c r="D23" s="11">
        <f t="shared" si="1"/>
        <v>2878.1</v>
      </c>
      <c r="E23" s="11">
        <f t="shared" si="3"/>
        <v>72121.9</v>
      </c>
      <c r="F23" s="11">
        <f t="shared" si="2"/>
        <v>294062.86</v>
      </c>
    </row>
    <row r="24" spans="1:6" ht="15">
      <c r="A24" s="30">
        <v>44712</v>
      </c>
      <c r="B24" s="15">
        <v>75000</v>
      </c>
      <c r="C24" s="21">
        <f t="shared" si="0"/>
        <v>66568.18</v>
      </c>
      <c r="D24" s="11">
        <f t="shared" si="1"/>
        <v>2388.6</v>
      </c>
      <c r="E24" s="11">
        <f t="shared" si="3"/>
        <v>72611.4</v>
      </c>
      <c r="F24" s="11">
        <f t="shared" si="2"/>
        <v>221451.46</v>
      </c>
    </row>
    <row r="25" spans="1:6" ht="15">
      <c r="A25" s="30">
        <v>44742</v>
      </c>
      <c r="B25" s="15">
        <v>75000</v>
      </c>
      <c r="C25" s="21">
        <f t="shared" si="0"/>
        <v>66049.05</v>
      </c>
      <c r="D25" s="11">
        <f t="shared" si="1"/>
        <v>1740.54</v>
      </c>
      <c r="E25" s="11">
        <f t="shared" si="3"/>
        <v>73259.46</v>
      </c>
      <c r="F25" s="11">
        <f t="shared" si="2"/>
        <v>148192</v>
      </c>
    </row>
    <row r="26" spans="1:11" ht="15">
      <c r="A26" s="30">
        <v>44773</v>
      </c>
      <c r="B26" s="15">
        <v>75000</v>
      </c>
      <c r="C26" s="21">
        <f t="shared" si="0"/>
        <v>65516.88</v>
      </c>
      <c r="D26" s="11">
        <f t="shared" si="1"/>
        <v>1203.73</v>
      </c>
      <c r="E26" s="11">
        <f t="shared" si="3"/>
        <v>73796.27</v>
      </c>
      <c r="F26" s="11">
        <f t="shared" si="2"/>
        <v>74395.73</v>
      </c>
      <c r="K26" s="1"/>
    </row>
    <row r="27" spans="1:6" ht="15">
      <c r="A27" s="30">
        <v>44804</v>
      </c>
      <c r="B27" s="15">
        <v>75000</v>
      </c>
      <c r="C27" s="21">
        <f t="shared" si="0"/>
        <v>64988.99</v>
      </c>
      <c r="D27" s="11">
        <f>F26*((1+$A$4)^(A27-A26)-1)-0.03</f>
        <v>604.27</v>
      </c>
      <c r="E27" s="11">
        <f t="shared" si="3"/>
        <v>74395.73</v>
      </c>
      <c r="F27" s="11">
        <f>F26+D27-B27</f>
        <v>0</v>
      </c>
    </row>
    <row r="28" spans="1:6" ht="22.5" customHeight="1">
      <c r="A28" s="16" t="s">
        <v>3</v>
      </c>
      <c r="B28" s="14">
        <f>SUM(B10:B27)</f>
        <v>1350000</v>
      </c>
      <c r="C28" s="14">
        <f>SUM(C10:C27)</f>
        <v>1252700.92</v>
      </c>
      <c r="D28" s="14">
        <f>SUM(D10:D27)</f>
        <v>97299.08</v>
      </c>
      <c r="E28" s="14">
        <f>SUM(E10:E27)</f>
        <v>1252700.92</v>
      </c>
      <c r="F28" s="14" t="s">
        <v>0</v>
      </c>
    </row>
    <row r="29" spans="1:6" ht="15">
      <c r="A29" s="6"/>
      <c r="B29" s="7"/>
      <c r="C29" s="7"/>
      <c r="D29" s="6"/>
      <c r="F29" s="6"/>
    </row>
    <row r="30" spans="1:3" ht="15">
      <c r="A30" s="1"/>
      <c r="B30" s="1"/>
      <c r="C30" s="1"/>
    </row>
    <row r="31" spans="2:6" ht="15">
      <c r="B31" s="1"/>
      <c r="C31" s="1"/>
      <c r="F31" s="1"/>
    </row>
    <row r="32" spans="2:3" ht="15">
      <c r="B32" s="1"/>
      <c r="C32" s="1"/>
    </row>
  </sheetData>
  <sheetProtection/>
  <mergeCells count="5">
    <mergeCell ref="A7:B7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headerFooter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I25" sqref="I25"/>
    </sheetView>
  </sheetViews>
  <sheetFormatPr defaultColWidth="9.140625" defaultRowHeight="15"/>
  <cols>
    <col min="2" max="2" width="10.28125" style="0" customWidth="1"/>
    <col min="3" max="3" width="10.7109375" style="0" customWidth="1"/>
    <col min="4" max="4" width="12.140625" style="0" customWidth="1"/>
    <col min="8" max="8" width="10.00390625" style="0" bestFit="1" customWidth="1"/>
  </cols>
  <sheetData>
    <row r="1" ht="15">
      <c r="B1" s="1"/>
    </row>
    <row r="3" spans="2:5" ht="15">
      <c r="B3" s="3"/>
      <c r="C3" s="4"/>
      <c r="D3" s="5"/>
      <c r="E3" s="1"/>
    </row>
    <row r="4" spans="2:4" ht="15">
      <c r="B4" s="2"/>
      <c r="C4" s="4"/>
      <c r="D4" s="5"/>
    </row>
    <row r="5" spans="3:4" ht="15">
      <c r="C5" s="4"/>
      <c r="D5" s="5"/>
    </row>
    <row r="6" spans="3:4" ht="15">
      <c r="C6" s="4"/>
      <c r="D6" s="5"/>
    </row>
    <row r="7" spans="3:4" ht="15">
      <c r="C7" s="4"/>
      <c r="D7" s="5"/>
    </row>
    <row r="8" spans="3:4" ht="15">
      <c r="C8" s="4"/>
      <c r="D8" s="5"/>
    </row>
    <row r="9" spans="3:4" ht="15">
      <c r="C9" s="4"/>
      <c r="D9" s="5"/>
    </row>
    <row r="10" spans="3:8" ht="15">
      <c r="C10" s="4"/>
      <c r="D10" s="5"/>
      <c r="H10" s="1"/>
    </row>
    <row r="11" spans="3:4" ht="15">
      <c r="C11" s="4"/>
      <c r="D11" s="5"/>
    </row>
    <row r="12" spans="3:4" ht="15">
      <c r="C12" s="4"/>
      <c r="D12" s="5"/>
    </row>
    <row r="13" spans="3:4" ht="15">
      <c r="C13" s="4"/>
      <c r="D13" s="5"/>
    </row>
    <row r="14" spans="3:4" ht="15">
      <c r="C14" s="4"/>
      <c r="D14" s="5"/>
    </row>
    <row r="15" spans="3:4" ht="15">
      <c r="C15" s="4"/>
      <c r="D15" s="5"/>
    </row>
    <row r="16" spans="3:4" ht="15">
      <c r="C16" s="4"/>
      <c r="D16" s="5"/>
    </row>
    <row r="17" spans="3:4" ht="15">
      <c r="C17" s="4"/>
      <c r="D17" s="5"/>
    </row>
    <row r="18" spans="3:4" ht="15">
      <c r="C18" s="4"/>
      <c r="D18" s="5"/>
    </row>
    <row r="19" spans="3:4" ht="15">
      <c r="C19" s="4"/>
      <c r="D19" s="5"/>
    </row>
    <row r="20" spans="3:4" ht="15">
      <c r="C20" s="4"/>
      <c r="D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Антошина</cp:lastModifiedBy>
  <cp:lastPrinted>2022-08-19T09:45:22Z</cp:lastPrinted>
  <dcterms:created xsi:type="dcterms:W3CDTF">2021-02-08T14:20:36Z</dcterms:created>
  <dcterms:modified xsi:type="dcterms:W3CDTF">2022-10-18T16:48:08Z</dcterms:modified>
  <cp:category/>
  <cp:version/>
  <cp:contentType/>
  <cp:contentStatus/>
</cp:coreProperties>
</file>